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John\Documents\Committees\Standards\Change Order Pricing\OCA Guide &amp; Worksheet\"/>
    </mc:Choice>
  </mc:AlternateContent>
  <xr:revisionPtr revIDLastSave="0" documentId="13_ncr:1_{C41964B6-396D-46BE-9E07-C0CF99F711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 Charge Out Rate Template" sheetId="2" r:id="rId1"/>
  </sheets>
  <definedNames>
    <definedName name="_xlnm.Print_Area" localSheetId="0">'2025 Charge Out Rate Template'!$A$1:$H$57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" l="1"/>
  <c r="E8" i="2"/>
  <c r="E15" i="2"/>
  <c r="E16" i="2"/>
  <c r="E17" i="2"/>
  <c r="E18" i="2"/>
  <c r="E23" i="2"/>
  <c r="E26" i="2"/>
  <c r="G7" i="2"/>
  <c r="G8" i="2"/>
  <c r="G15" i="2"/>
  <c r="F7" i="2"/>
  <c r="F8" i="2"/>
  <c r="F17" i="2"/>
  <c r="E29" i="2"/>
  <c r="E47" i="2"/>
  <c r="H47" i="2"/>
  <c r="G47" i="2"/>
  <c r="F47" i="2"/>
  <c r="G46" i="2"/>
  <c r="F46" i="2"/>
  <c r="E46" i="2"/>
  <c r="H46" i="2"/>
  <c r="H45" i="2"/>
  <c r="G45" i="2"/>
  <c r="F45" i="2"/>
  <c r="E45" i="2"/>
  <c r="E42" i="2"/>
  <c r="H42" i="2"/>
  <c r="G42" i="2"/>
  <c r="F42" i="2"/>
  <c r="H7" i="2"/>
  <c r="H8" i="2"/>
  <c r="F15" i="2"/>
  <c r="F18" i="2"/>
  <c r="G17" i="2"/>
  <c r="G18" i="2"/>
  <c r="G16" i="2"/>
  <c r="H17" i="2"/>
  <c r="H18" i="2"/>
  <c r="H15" i="2"/>
  <c r="H16" i="2"/>
  <c r="F16" i="2"/>
  <c r="H23" i="2"/>
  <c r="H29" i="2"/>
  <c r="H33" i="2"/>
  <c r="F23" i="2"/>
  <c r="F29" i="2"/>
  <c r="F33" i="2"/>
  <c r="G23" i="2"/>
  <c r="G26" i="2"/>
  <c r="G29" i="2"/>
  <c r="G33" i="2"/>
  <c r="G40" i="2"/>
  <c r="G49" i="2"/>
  <c r="F40" i="2"/>
  <c r="F49" i="2"/>
  <c r="E33" i="2"/>
  <c r="E40" i="2"/>
  <c r="E49" i="2"/>
  <c r="E51" i="2"/>
  <c r="E53" i="2"/>
  <c r="G51" i="2"/>
  <c r="G53" i="2"/>
  <c r="F51" i="2"/>
  <c r="F53" i="2"/>
  <c r="H40" i="2"/>
  <c r="H49" i="2"/>
  <c r="H51" i="2"/>
  <c r="H53" i="2"/>
  <c r="F55" i="2"/>
  <c r="F57" i="2"/>
  <c r="E55" i="2"/>
  <c r="E57" i="2"/>
  <c r="G55" i="2"/>
  <c r="G57" i="2"/>
  <c r="H55" i="2"/>
  <c r="H57" i="2"/>
</calcChain>
</file>

<file path=xl/sharedStrings.xml><?xml version="1.0" encoding="utf-8"?>
<sst xmlns="http://schemas.openxmlformats.org/spreadsheetml/2006/main" count="46" uniqueCount="43">
  <si>
    <t>TOTAL CHARGEOUT RATE ($/HR)</t>
  </si>
  <si>
    <t>PROFIT at 10%</t>
  </si>
  <si>
    <t>Subtotal</t>
  </si>
  <si>
    <t>OVERHEAD at 10%</t>
  </si>
  <si>
    <t>SUBTOTAL  ($/HR)</t>
  </si>
  <si>
    <t>ROOM &amp; BOARD (Cost of room by 8hrs)</t>
  </si>
  <si>
    <t>PARKING EXP (Per day charge/8hrs)</t>
  </si>
  <si>
    <t>TRAVEL, PARKING, SUBSISTENCE, LODGING</t>
  </si>
  <si>
    <t xml:space="preserve">SUPERVISION </t>
  </si>
  <si>
    <t>REST PERIODS - 15 minutes every 4 hrs = 6.25%</t>
  </si>
  <si>
    <t>may not account for non-productive times within labour estimate</t>
  </si>
  <si>
    <t xml:space="preserve">Notably in the electrical and mechanical trades existing Manuals of Labour Units (MLU) </t>
  </si>
  <si>
    <t>FACTOR FOR NON-PRODUCTIVE TIME - BREAKS</t>
  </si>
  <si>
    <t xml:space="preserve">OTHER DIRECT COSTS (If applicable) </t>
  </si>
  <si>
    <t>SUBTOTAL OF ITEMS 1 -8 ($/HR)</t>
  </si>
  <si>
    <t xml:space="preserve"> Alternate Option - Actual cost per year divided by workforce</t>
  </si>
  <si>
    <t xml:space="preserve"> Percentage Option - 10% suggested for general ICI</t>
  </si>
  <si>
    <t>8. HEALTH &amp; SAFETY PROGRAM - Varies by trade</t>
  </si>
  <si>
    <t xml:space="preserve"> Percentage Option - 8% suggested for general ICI</t>
  </si>
  <si>
    <t>7. SMALL TOOLS - Varies by trade</t>
  </si>
  <si>
    <t>SUBTOTAL OF ITEMS 1 - 6 ($/HR)</t>
  </si>
  <si>
    <t>6. OCA Recommended Day to Day Clean Up Standard</t>
  </si>
  <si>
    <t>WSIB - Workplace Safety &amp; Insurance Board</t>
  </si>
  <si>
    <t>CPP - Canada Pension Plan</t>
  </si>
  <si>
    <t>5. LEGISLATED GOVERNMENT PAYROLL BURDENS</t>
  </si>
  <si>
    <t>4. UNION &amp; OTHER LABOUR ASSOCIATION FUNDS</t>
  </si>
  <si>
    <t>3. PENSION &amp; HEALTH/WELFARE BENEFIT FUNDS</t>
  </si>
  <si>
    <t>GROSS PAY ($/HR)</t>
  </si>
  <si>
    <t>2. VACATION PAY &amp; STATUTORY PAY</t>
  </si>
  <si>
    <t>1. BASE HOURLY RATE ($/HR)</t>
  </si>
  <si>
    <t>Carpenter</t>
  </si>
  <si>
    <t>Labourer</t>
  </si>
  <si>
    <t>Rate</t>
  </si>
  <si>
    <t>Labour</t>
  </si>
  <si>
    <t>General</t>
  </si>
  <si>
    <t>CHARGE OUT RATES</t>
  </si>
  <si>
    <t>Foreperson</t>
  </si>
  <si>
    <t>TRAVELLING EXP ($0.70/km as per CRA)</t>
  </si>
  <si>
    <t>EFFECTIVE May 1st, 2025</t>
  </si>
  <si>
    <t>EI - Employment Insurance = $1.64 x 1.4 = 2.3 %</t>
  </si>
  <si>
    <t>EHT - Employer Health Tax for payrolls over $1 Million</t>
  </si>
  <si>
    <t>WSIB 2025 "Nonresidential building construction" Rate Group G6 - $1.57</t>
  </si>
  <si>
    <t>For 2025 - $6.32 rate per 8 hour day per worker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</si>
</sst>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;\-&quot;$&quot;#,##0.00"/>
  </numFmts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9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top"/>
    </xf>
    <xf numFmtId="0" fontId="6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1" applyAlignment="1"/>
    <xf numFmtId="7" fontId="1" fillId="0" borderId="0" xfId="1" applyNumberFormat="1" applyAlignment="1"/>
    <xf numFmtId="7" fontId="2" fillId="0" borderId="1" xfId="1" applyNumberFormat="1" applyFont="1" applyBorder="1" applyAlignment="1"/>
    <xf numFmtId="0" fontId="2" fillId="0" borderId="1" xfId="1" applyFont="1" applyBorder="1" applyAlignment="1"/>
    <xf numFmtId="0" fontId="2" fillId="0" borderId="2" xfId="1" applyFont="1" applyBorder="1" applyAlignment="1"/>
    <xf numFmtId="0" fontId="3" fillId="0" borderId="0" xfId="1" applyFont="1" applyAlignment="1"/>
    <xf numFmtId="7" fontId="3" fillId="0" borderId="3" xfId="1" applyNumberFormat="1" applyFont="1" applyBorder="1" applyAlignment="1"/>
    <xf numFmtId="7" fontId="3" fillId="0" borderId="4" xfId="1" applyNumberFormat="1" applyFont="1" applyBorder="1" applyAlignment="1"/>
    <xf numFmtId="10" fontId="3" fillId="0" borderId="4" xfId="1" applyNumberFormat="1" applyFont="1" applyBorder="1" applyAlignment="1"/>
    <xf numFmtId="0" fontId="2" fillId="0" borderId="5" xfId="1" applyFont="1" applyBorder="1" applyAlignment="1"/>
    <xf numFmtId="0" fontId="2" fillId="0" borderId="4" xfId="1" applyFont="1" applyBorder="1" applyAlignment="1"/>
    <xf numFmtId="7" fontId="4" fillId="0" borderId="4" xfId="1" applyNumberFormat="1" applyFont="1" applyBorder="1" applyAlignment="1"/>
    <xf numFmtId="0" fontId="3" fillId="0" borderId="5" xfId="1" applyFont="1" applyBorder="1" applyAlignment="1"/>
    <xf numFmtId="0" fontId="3" fillId="0" borderId="4" xfId="1" applyFont="1" applyBorder="1" applyAlignment="1"/>
    <xf numFmtId="7" fontId="3" fillId="0" borderId="6" xfId="1" applyNumberFormat="1" applyFont="1" applyBorder="1" applyAlignment="1"/>
    <xf numFmtId="7" fontId="3" fillId="0" borderId="7" xfId="1" applyNumberFormat="1" applyFont="1" applyBorder="1" applyAlignment="1"/>
    <xf numFmtId="0" fontId="3" fillId="0" borderId="7" xfId="1" applyFont="1" applyBorder="1" applyAlignment="1"/>
    <xf numFmtId="0" fontId="4" fillId="0" borderId="0" xfId="1" applyFont="1" applyAlignment="1">
      <alignment horizontal="left"/>
    </xf>
    <xf numFmtId="7" fontId="3" fillId="0" borderId="8" xfId="1" applyNumberFormat="1" applyFont="1" applyBorder="1" applyAlignment="1"/>
    <xf numFmtId="7" fontId="3" fillId="0" borderId="1" xfId="1" applyNumberFormat="1" applyFont="1" applyBorder="1" applyAlignment="1"/>
    <xf numFmtId="0" fontId="3" fillId="0" borderId="9" xfId="1" applyFont="1" applyBorder="1" applyAlignment="1"/>
    <xf numFmtId="0" fontId="3" fillId="0" borderId="2" xfId="1" applyFont="1" applyBorder="1" applyAlignment="1"/>
    <xf numFmtId="0" fontId="3" fillId="0" borderId="10" xfId="1" applyFont="1" applyBorder="1" applyAlignment="1"/>
    <xf numFmtId="7" fontId="3" fillId="0" borderId="11" xfId="1" applyNumberFormat="1" applyFont="1" applyBorder="1" applyAlignment="1"/>
    <xf numFmtId="7" fontId="3" fillId="0" borderId="10" xfId="1" applyNumberFormat="1" applyFont="1" applyBorder="1" applyAlignment="1"/>
    <xf numFmtId="2" fontId="3" fillId="0" borderId="10" xfId="1" applyNumberFormat="1" applyFont="1" applyBorder="1" applyAlignment="1"/>
    <xf numFmtId="0" fontId="5" fillId="0" borderId="10" xfId="1" applyFont="1" applyBorder="1" applyAlignment="1"/>
    <xf numFmtId="7" fontId="5" fillId="0" borderId="11" xfId="1" applyNumberFormat="1" applyFont="1" applyBorder="1" applyAlignment="1"/>
    <xf numFmtId="7" fontId="5" fillId="0" borderId="10" xfId="1" applyNumberFormat="1" applyFont="1" applyBorder="1" applyAlignment="1"/>
    <xf numFmtId="0" fontId="4" fillId="0" borderId="10" xfId="1" applyFont="1" applyBorder="1" applyAlignment="1"/>
    <xf numFmtId="10" fontId="3" fillId="0" borderId="10" xfId="1" applyNumberFormat="1" applyFont="1" applyBorder="1" applyAlignment="1"/>
    <xf numFmtId="7" fontId="2" fillId="0" borderId="4" xfId="1" applyNumberFormat="1" applyFont="1" applyBorder="1" applyAlignment="1"/>
    <xf numFmtId="0" fontId="1" fillId="0" borderId="4" xfId="1" applyBorder="1" applyAlignment="1"/>
    <xf numFmtId="0" fontId="2" fillId="0" borderId="5" xfId="1" applyFont="1" applyBorder="1" applyAlignment="1">
      <alignment horizontal="left"/>
    </xf>
    <xf numFmtId="7" fontId="3" fillId="0" borderId="0" xfId="1" applyNumberFormat="1" applyFont="1" applyAlignment="1"/>
    <xf numFmtId="0" fontId="1" fillId="0" borderId="10" xfId="1" applyBorder="1" applyAlignment="1"/>
    <xf numFmtId="0" fontId="1" fillId="0" borderId="11" xfId="1" applyBorder="1" applyAlignment="1"/>
    <xf numFmtId="7" fontId="2" fillId="0" borderId="11" xfId="1" applyNumberFormat="1" applyFont="1" applyBorder="1" applyAlignment="1"/>
    <xf numFmtId="7" fontId="2" fillId="0" borderId="10" xfId="1" applyNumberFormat="1" applyFont="1" applyBorder="1" applyAlignment="1"/>
    <xf numFmtId="0" fontId="2" fillId="0" borderId="0" xfId="1" applyFont="1" applyAlignment="1">
      <alignment horizontal="left"/>
    </xf>
    <xf numFmtId="0" fontId="5" fillId="0" borderId="0" xfId="1" applyFont="1" applyAlignment="1"/>
    <xf numFmtId="0" fontId="8" fillId="0" borderId="0" xfId="1" applyFont="1" applyAlignment="1"/>
    <xf numFmtId="0" fontId="1" fillId="0" borderId="3" xfId="1" applyBorder="1" applyAlignment="1"/>
    <xf numFmtId="0" fontId="8" fillId="0" borderId="5" xfId="1" applyFont="1" applyBorder="1" applyAlignment="1"/>
    <xf numFmtId="0" fontId="1" fillId="0" borderId="5" xfId="1" applyBorder="1" applyAlignment="1"/>
    <xf numFmtId="0" fontId="7" fillId="0" borderId="0" xfId="2" applyFont="1" applyFill="1" applyBorder="1" applyAlignment="1"/>
    <xf numFmtId="0" fontId="5" fillId="0" borderId="5" xfId="1" applyFont="1" applyBorder="1" applyAlignment="1"/>
    <xf numFmtId="0" fontId="5" fillId="0" borderId="4" xfId="1" applyFont="1" applyBorder="1" applyAlignment="1"/>
    <xf numFmtId="0" fontId="3" fillId="0" borderId="6" xfId="1" applyFont="1" applyBorder="1" applyAlignment="1"/>
    <xf numFmtId="0" fontId="3" fillId="0" borderId="12" xfId="1" applyFont="1" applyBorder="1" applyAlignment="1"/>
    <xf numFmtId="0" fontId="5" fillId="0" borderId="12" xfId="1" applyFont="1" applyBorder="1" applyAlignment="1"/>
    <xf numFmtId="0" fontId="5" fillId="0" borderId="7" xfId="1" applyFont="1" applyBorder="1" applyAlignment="1"/>
    <xf numFmtId="0" fontId="3" fillId="0" borderId="11" xfId="1" applyFont="1" applyBorder="1" applyAlignment="1"/>
    <xf numFmtId="7" fontId="5" fillId="0" borderId="6" xfId="1" applyNumberFormat="1" applyFont="1" applyBorder="1" applyAlignment="1"/>
    <xf numFmtId="7" fontId="5" fillId="0" borderId="7" xfId="1" applyNumberFormat="1" applyFont="1" applyBorder="1" applyAlignment="1"/>
    <xf numFmtId="0" fontId="5" fillId="0" borderId="6" xfId="1" applyFont="1" applyBorder="1" applyAlignment="1"/>
    <xf numFmtId="10" fontId="3" fillId="0" borderId="3" xfId="1" applyNumberFormat="1" applyFont="1" applyBorder="1" applyAlignment="1"/>
    <xf numFmtId="0" fontId="1" fillId="0" borderId="12" xfId="1" applyBorder="1" applyAlignment="1"/>
    <xf numFmtId="0" fontId="5" fillId="0" borderId="11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2" fillId="0" borderId="12" xfId="1" applyFont="1" applyBorder="1" applyAlignment="1"/>
    <xf numFmtId="0" fontId="9" fillId="0" borderId="0" xfId="1" applyFont="1" applyAlignment="1"/>
    <xf numFmtId="0" fontId="6" fillId="0" borderId="0" xfId="2" applyFill="1"/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2" borderId="5" xfId="1" applyFont="1" applyFill="1" applyBorder="1" applyAlignment="1"/>
    <xf numFmtId="0" fontId="3" fillId="2" borderId="5" xfId="1" applyFont="1" applyFill="1" applyBorder="1" applyAlignment="1"/>
    <xf numFmtId="0" fontId="6" fillId="0" borderId="10" xfId="2" applyFill="1" applyBorder="1" applyAlignment="1"/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1028700</xdr:colOff>
      <xdr:row>65</xdr:row>
      <xdr:rowOff>137160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F092870-91CA-4585-8152-B624D721A18C}"/>
            </a:ext>
          </a:extLst>
        </xdr:cNvPr>
        <xdr:cNvSpPr txBox="1"/>
      </xdr:nvSpPr>
      <xdr:spPr>
        <a:xfrm>
          <a:off x="1704975" y="1271968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oca.ca/app/uploads/2025/05/2025-Clean-up-Standard-1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cra-arc.gc.ca/tx/bsnss/tpcs/pyrll/clcltng/cpp-rpc/hstrc-eng.html" TargetMode="External"/><Relationship Id="rId1" Type="http://schemas.openxmlformats.org/officeDocument/2006/relationships/hyperlink" Target="http://www.fin.gov.on.ca/en/tax/eht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cra-arc.gc.ca/tx/bsnss/tpcs/pyrll/clcltng/ei/cnt-chrt-pf-eng.html" TargetMode="External"/><Relationship Id="rId4" Type="http://schemas.openxmlformats.org/officeDocument/2006/relationships/hyperlink" Target="https://www.wsib.ca/en/2023premiumr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A9491-A473-4228-9235-71A27AB914C7}">
  <sheetPr>
    <pageSetUpPr fitToPage="1"/>
  </sheetPr>
  <dimension ref="A2:I58"/>
  <sheetViews>
    <sheetView tabSelected="1" view="pageLayout" topLeftCell="A11" zoomScale="90" zoomScaleNormal="100" zoomScalePageLayoutView="90" workbookViewId="0">
      <selection activeCell="C51" sqref="C51"/>
    </sheetView>
  </sheetViews>
  <sheetFormatPr defaultColWidth="9.6640625" defaultRowHeight="15" x14ac:dyDescent="0.25"/>
  <cols>
    <col min="1" max="1" width="4.33203125" style="1" customWidth="1"/>
    <col min="2" max="2" width="5.109375" style="1" customWidth="1"/>
    <col min="3" max="3" width="39.5546875" style="1" customWidth="1"/>
    <col min="4" max="4" width="15.33203125" style="1" customWidth="1"/>
    <col min="5" max="8" width="13.33203125" style="1" customWidth="1"/>
    <col min="9" max="16384" width="9.6640625" style="1"/>
  </cols>
  <sheetData>
    <row r="2" spans="1:9" x14ac:dyDescent="0.25">
      <c r="A2" s="45"/>
    </row>
    <row r="3" spans="1:9" ht="15.6" x14ac:dyDescent="0.3">
      <c r="A3" s="23"/>
      <c r="B3" s="65" t="s">
        <v>35</v>
      </c>
      <c r="C3" s="50"/>
      <c r="D3" s="56"/>
      <c r="E3" s="63" t="s">
        <v>34</v>
      </c>
      <c r="F3" s="64" t="s">
        <v>33</v>
      </c>
      <c r="G3" s="64"/>
      <c r="H3" s="63" t="s">
        <v>30</v>
      </c>
      <c r="I3" s="6"/>
    </row>
    <row r="4" spans="1:9" x14ac:dyDescent="0.25">
      <c r="A4" s="14"/>
      <c r="B4" s="70" t="s">
        <v>38</v>
      </c>
      <c r="C4" s="71"/>
      <c r="D4" s="61" t="s">
        <v>32</v>
      </c>
      <c r="E4" s="62" t="s">
        <v>31</v>
      </c>
      <c r="F4" s="69" t="s">
        <v>36</v>
      </c>
      <c r="G4" s="62" t="s">
        <v>30</v>
      </c>
      <c r="H4" s="68" t="s">
        <v>36</v>
      </c>
      <c r="I4" s="6"/>
    </row>
    <row r="5" spans="1:9" x14ac:dyDescent="0.25">
      <c r="A5" s="23"/>
      <c r="B5" s="41"/>
      <c r="C5" s="6"/>
      <c r="D5" s="59"/>
      <c r="E5" s="60"/>
      <c r="F5" s="60"/>
      <c r="G5" s="60"/>
      <c r="H5" s="59"/>
      <c r="I5" s="6"/>
    </row>
    <row r="6" spans="1:9" x14ac:dyDescent="0.25">
      <c r="A6" s="52" t="s">
        <v>29</v>
      </c>
      <c r="B6" s="50"/>
      <c r="C6" s="58"/>
      <c r="D6" s="49"/>
      <c r="E6" s="16">
        <v>38.85</v>
      </c>
      <c r="F6" s="16">
        <v>44.31</v>
      </c>
      <c r="G6" s="16">
        <v>47.2</v>
      </c>
      <c r="H6" s="15">
        <v>54.28</v>
      </c>
      <c r="I6" s="6"/>
    </row>
    <row r="7" spans="1:9" x14ac:dyDescent="0.25">
      <c r="A7" s="48" t="s">
        <v>28</v>
      </c>
      <c r="B7" s="13"/>
      <c r="D7" s="57">
        <v>0.1</v>
      </c>
      <c r="E7" s="8">
        <f>SUM(E6*0.1)</f>
        <v>3.8850000000000002</v>
      </c>
      <c r="F7" s="8">
        <f>SUM(F6*0.1)</f>
        <v>4.431</v>
      </c>
      <c r="G7" s="8">
        <f>SUM(G6*0.1)</f>
        <v>4.7200000000000006</v>
      </c>
      <c r="H7" s="7">
        <f>SUM(H6*0.1)</f>
        <v>5.4280000000000008</v>
      </c>
      <c r="I7" s="6"/>
    </row>
    <row r="8" spans="1:9" x14ac:dyDescent="0.25">
      <c r="A8" s="36"/>
      <c r="B8" s="51" t="s">
        <v>27</v>
      </c>
      <c r="C8" s="51"/>
      <c r="D8" s="56"/>
      <c r="E8" s="55">
        <f>SUM(E6:E7)</f>
        <v>42.734999999999999</v>
      </c>
      <c r="F8" s="55">
        <f>SUM(F6:F7)</f>
        <v>48.741</v>
      </c>
      <c r="G8" s="55">
        <f>SUM(G6:G7)</f>
        <v>51.92</v>
      </c>
      <c r="H8" s="54">
        <f>SUM(H6:H7)</f>
        <v>59.707999999999998</v>
      </c>
      <c r="I8" s="6"/>
    </row>
    <row r="9" spans="1:9" x14ac:dyDescent="0.25">
      <c r="A9" s="36"/>
      <c r="B9" s="41"/>
      <c r="C9" s="6"/>
      <c r="D9" s="53"/>
      <c r="E9" s="25"/>
      <c r="F9" s="25"/>
      <c r="G9" s="25"/>
      <c r="H9" s="24"/>
      <c r="I9" s="6"/>
    </row>
    <row r="10" spans="1:9" x14ac:dyDescent="0.25">
      <c r="A10" s="52" t="s">
        <v>26</v>
      </c>
      <c r="B10" s="51"/>
      <c r="C10" s="50"/>
      <c r="D10" s="49"/>
      <c r="E10" s="16">
        <v>13.004</v>
      </c>
      <c r="F10" s="16">
        <v>13.004</v>
      </c>
      <c r="G10" s="16">
        <v>10.65</v>
      </c>
      <c r="H10" s="16">
        <v>10.65</v>
      </c>
      <c r="I10" s="6"/>
    </row>
    <row r="11" spans="1:9" x14ac:dyDescent="0.25">
      <c r="A11" s="48"/>
      <c r="B11" s="47"/>
      <c r="C11" s="13"/>
      <c r="D11" s="14"/>
      <c r="E11" s="8"/>
      <c r="F11" s="8"/>
      <c r="G11" s="8"/>
      <c r="H11" s="7"/>
      <c r="I11" s="6"/>
    </row>
    <row r="12" spans="1:9" x14ac:dyDescent="0.25">
      <c r="A12" s="27" t="s">
        <v>25</v>
      </c>
      <c r="B12" s="41"/>
      <c r="C12" s="6"/>
      <c r="D12" s="23"/>
      <c r="E12" s="25">
        <v>0.1</v>
      </c>
      <c r="F12" s="25">
        <v>0.1</v>
      </c>
      <c r="G12" s="25">
        <v>3.51</v>
      </c>
      <c r="H12" s="25">
        <v>3.51</v>
      </c>
      <c r="I12" s="6"/>
    </row>
    <row r="13" spans="1:9" x14ac:dyDescent="0.25">
      <c r="A13" s="33"/>
      <c r="B13" s="47"/>
      <c r="C13" s="13"/>
      <c r="D13" s="14"/>
      <c r="E13" s="8"/>
      <c r="F13" s="8"/>
      <c r="G13" s="8"/>
      <c r="H13" s="7"/>
      <c r="I13" s="6"/>
    </row>
    <row r="14" spans="1:9" x14ac:dyDescent="0.25">
      <c r="A14" s="27" t="s">
        <v>24</v>
      </c>
      <c r="B14" s="6"/>
      <c r="C14" s="6"/>
      <c r="D14" s="23"/>
      <c r="E14" s="25"/>
      <c r="F14" s="25"/>
      <c r="G14" s="25"/>
      <c r="H14" s="24"/>
      <c r="I14" s="6"/>
    </row>
    <row r="15" spans="1:9" ht="15.6" x14ac:dyDescent="0.3">
      <c r="A15" s="23"/>
      <c r="B15" s="46" t="s">
        <v>39</v>
      </c>
      <c r="C15" s="41"/>
      <c r="D15" s="31">
        <v>2.3E-2</v>
      </c>
      <c r="E15" s="25">
        <f>SUM(D15*E8)</f>
        <v>0.98290499999999992</v>
      </c>
      <c r="F15" s="25">
        <f>SUM(D15*F8)</f>
        <v>1.121043</v>
      </c>
      <c r="G15" s="25">
        <f>SUM(D15*G8)</f>
        <v>1.1941600000000001</v>
      </c>
      <c r="H15" s="24">
        <f>SUM(D15*H8)</f>
        <v>1.3732839999999999</v>
      </c>
      <c r="I15" s="6"/>
    </row>
    <row r="16" spans="1:9" ht="15.6" x14ac:dyDescent="0.3">
      <c r="A16" s="23"/>
      <c r="B16" s="46" t="s">
        <v>23</v>
      </c>
      <c r="C16" s="41"/>
      <c r="D16" s="31">
        <v>5.9499999999999997E-2</v>
      </c>
      <c r="E16" s="25">
        <f>SUM(D16*E8)</f>
        <v>2.5427325000000001</v>
      </c>
      <c r="F16" s="25">
        <f>SUM(D16*F8)</f>
        <v>2.9000895</v>
      </c>
      <c r="G16" s="25">
        <f>SUM(D16*G8)</f>
        <v>3.0892399999999998</v>
      </c>
      <c r="H16" s="24">
        <f>SUM(D16*H8)</f>
        <v>3.5526259999999996</v>
      </c>
      <c r="I16" s="6"/>
    </row>
    <row r="17" spans="1:9" ht="15.6" x14ac:dyDescent="0.3">
      <c r="A17" s="23"/>
      <c r="B17" s="46" t="s">
        <v>40</v>
      </c>
      <c r="C17" s="41"/>
      <c r="D17" s="31">
        <v>1.95E-2</v>
      </c>
      <c r="E17" s="25">
        <f>SUM(D17*E8)</f>
        <v>0.83333250000000003</v>
      </c>
      <c r="F17" s="25">
        <f>SUM(D17*F8)</f>
        <v>0.95044949999999995</v>
      </c>
      <c r="G17" s="25">
        <f>SUM(D17*G8)</f>
        <v>1.01244</v>
      </c>
      <c r="H17" s="24">
        <f>SUM(D17*H8)</f>
        <v>1.1643060000000001</v>
      </c>
      <c r="I17" s="6"/>
    </row>
    <row r="18" spans="1:9" ht="15.6" x14ac:dyDescent="0.3">
      <c r="A18" s="23"/>
      <c r="B18" s="67" t="s">
        <v>22</v>
      </c>
      <c r="C18" s="41"/>
      <c r="D18" s="31">
        <v>1.5699999999999999E-2</v>
      </c>
      <c r="E18" s="25">
        <f>SUM(D18*E8)</f>
        <v>0.67093949999999991</v>
      </c>
      <c r="F18" s="25">
        <f>SUM(D18*F8)</f>
        <v>0.76523369999999991</v>
      </c>
      <c r="G18" s="25">
        <f>SUM(D18*G8)</f>
        <v>0.81514399999999998</v>
      </c>
      <c r="H18" s="24">
        <f>SUM(D18*H8)</f>
        <v>0.9374155999999999</v>
      </c>
      <c r="I18" s="6"/>
    </row>
    <row r="19" spans="1:9" x14ac:dyDescent="0.25">
      <c r="A19" s="44" t="s">
        <v>41</v>
      </c>
      <c r="D19" s="33"/>
      <c r="E19" s="33"/>
      <c r="F19" s="33"/>
      <c r="G19" s="33"/>
      <c r="H19" s="43"/>
      <c r="I19" s="6"/>
    </row>
    <row r="20" spans="1:9" x14ac:dyDescent="0.25">
      <c r="A20" s="36"/>
      <c r="C20" s="42"/>
      <c r="D20" s="36"/>
      <c r="E20" s="36"/>
      <c r="F20" s="36"/>
      <c r="G20" s="36"/>
      <c r="H20" s="37"/>
      <c r="I20" s="6"/>
    </row>
    <row r="21" spans="1:9" ht="15.6" x14ac:dyDescent="0.3">
      <c r="A21" s="72" t="s">
        <v>21</v>
      </c>
      <c r="B21" s="41"/>
      <c r="C21" s="6"/>
      <c r="D21" s="25"/>
      <c r="E21" s="25">
        <v>0.79</v>
      </c>
      <c r="F21" s="25">
        <v>0.79</v>
      </c>
      <c r="G21" s="25">
        <v>0.79</v>
      </c>
      <c r="H21" s="25">
        <v>0.79</v>
      </c>
      <c r="I21" s="6"/>
    </row>
    <row r="22" spans="1:9" x14ac:dyDescent="0.25">
      <c r="A22" s="36"/>
      <c r="C22" s="66" t="s">
        <v>42</v>
      </c>
      <c r="D22" s="36"/>
      <c r="E22" s="36"/>
      <c r="F22" s="36"/>
      <c r="G22" s="36"/>
      <c r="H22" s="37"/>
      <c r="I22" s="6"/>
    </row>
    <row r="23" spans="1:9" ht="15.6" x14ac:dyDescent="0.3">
      <c r="A23" s="36"/>
      <c r="B23" s="6"/>
      <c r="C23" s="40" t="s">
        <v>20</v>
      </c>
      <c r="D23" s="36"/>
      <c r="E23" s="39">
        <f>SUM(E8:E22)</f>
        <v>61.6589095</v>
      </c>
      <c r="F23" s="39">
        <f>SUM(F8:F22)</f>
        <v>68.371815699999999</v>
      </c>
      <c r="G23" s="39">
        <f>SUM(G8:G22)</f>
        <v>72.980984000000007</v>
      </c>
      <c r="H23" s="39">
        <f>SUM(H8:H22)</f>
        <v>81.685631600000008</v>
      </c>
      <c r="I23" s="6"/>
    </row>
    <row r="24" spans="1:9" ht="15.6" x14ac:dyDescent="0.3">
      <c r="A24" s="36"/>
      <c r="B24" s="6"/>
      <c r="C24" s="40"/>
      <c r="D24" s="36"/>
      <c r="E24" s="39"/>
      <c r="F24" s="39"/>
      <c r="G24" s="39"/>
      <c r="H24" s="38"/>
      <c r="I24" s="6"/>
    </row>
    <row r="25" spans="1:9" x14ac:dyDescent="0.25">
      <c r="A25" s="27" t="s">
        <v>19</v>
      </c>
      <c r="D25" s="36"/>
      <c r="E25" s="36"/>
      <c r="F25" s="36"/>
      <c r="G25" s="36"/>
      <c r="H25" s="37"/>
      <c r="I25" s="6"/>
    </row>
    <row r="26" spans="1:9" x14ac:dyDescent="0.25">
      <c r="B26" s="27" t="s">
        <v>18</v>
      </c>
      <c r="D26" s="36"/>
      <c r="E26" s="25">
        <f>0.08*E23</f>
        <v>4.9327127600000003</v>
      </c>
      <c r="F26" s="25"/>
      <c r="G26" s="25">
        <f>0.08*G23</f>
        <v>5.8384787200000003</v>
      </c>
      <c r="H26" s="24"/>
      <c r="I26" s="6"/>
    </row>
    <row r="27" spans="1:9" x14ac:dyDescent="0.25">
      <c r="A27" s="27"/>
      <c r="B27" s="6" t="s">
        <v>15</v>
      </c>
      <c r="D27" s="36"/>
      <c r="E27" s="25"/>
      <c r="F27" s="25"/>
      <c r="G27" s="25"/>
      <c r="H27" s="24"/>
      <c r="I27" s="6"/>
    </row>
    <row r="28" spans="1:9" x14ac:dyDescent="0.25">
      <c r="A28" s="27"/>
      <c r="B28" s="6"/>
      <c r="D28" s="36"/>
      <c r="E28" s="25"/>
      <c r="F28" s="25"/>
      <c r="G28" s="25"/>
      <c r="H28" s="24"/>
      <c r="I28" s="6"/>
    </row>
    <row r="29" spans="1:9" x14ac:dyDescent="0.25">
      <c r="A29" s="27" t="s">
        <v>17</v>
      </c>
      <c r="D29" s="36"/>
      <c r="E29" s="25">
        <f>0.1*E23</f>
        <v>6.1658909500000005</v>
      </c>
      <c r="F29" s="25">
        <f>0.1*F23</f>
        <v>6.8371815700000003</v>
      </c>
      <c r="G29" s="25">
        <f>0.1*G23</f>
        <v>7.2980984000000007</v>
      </c>
      <c r="H29" s="24">
        <f>0.1*H23</f>
        <v>8.1685631600000015</v>
      </c>
      <c r="I29" s="6"/>
    </row>
    <row r="30" spans="1:9" x14ac:dyDescent="0.25">
      <c r="A30" s="27"/>
      <c r="B30" s="27" t="s">
        <v>16</v>
      </c>
      <c r="D30" s="23"/>
      <c r="E30" s="25"/>
      <c r="F30" s="25"/>
      <c r="G30" s="25"/>
      <c r="H30" s="24"/>
      <c r="I30" s="35"/>
    </row>
    <row r="31" spans="1:9" x14ac:dyDescent="0.25">
      <c r="A31" s="27"/>
      <c r="B31" s="6" t="s">
        <v>15</v>
      </c>
      <c r="D31" s="36"/>
      <c r="E31" s="25"/>
      <c r="F31" s="25"/>
      <c r="G31" s="25"/>
      <c r="H31" s="24"/>
      <c r="I31" s="35"/>
    </row>
    <row r="32" spans="1:9" customFormat="1" ht="14.4" x14ac:dyDescent="0.3"/>
    <row r="33" spans="1:9" ht="15.6" x14ac:dyDescent="0.3">
      <c r="A33" s="14"/>
      <c r="B33" s="13"/>
      <c r="C33" s="34" t="s">
        <v>14</v>
      </c>
      <c r="D33" s="33"/>
      <c r="E33" s="32">
        <f>SUM(E23:E32)</f>
        <v>72.757513209999999</v>
      </c>
      <c r="F33" s="32">
        <f>SUM(F23:F32)</f>
        <v>75.208997269999998</v>
      </c>
      <c r="G33" s="32">
        <f>SUM(G23:G32)</f>
        <v>86.117561120000005</v>
      </c>
      <c r="H33" s="32">
        <f>SUM(H23:H32)</f>
        <v>89.854194760000013</v>
      </c>
      <c r="I33" s="6"/>
    </row>
    <row r="34" spans="1:9" x14ac:dyDescent="0.25">
      <c r="A34" s="23"/>
      <c r="B34" s="6"/>
      <c r="C34" s="18"/>
      <c r="D34" s="23"/>
      <c r="E34" s="29"/>
      <c r="F34" s="29"/>
      <c r="G34" s="29"/>
      <c r="H34" s="28"/>
      <c r="I34" s="6"/>
    </row>
    <row r="35" spans="1:9" x14ac:dyDescent="0.25">
      <c r="A35" s="30" t="s">
        <v>13</v>
      </c>
      <c r="B35" s="6"/>
      <c r="C35" s="18"/>
      <c r="D35" s="23"/>
      <c r="E35" s="29"/>
      <c r="F35" s="29"/>
      <c r="G35" s="29"/>
      <c r="H35" s="28"/>
      <c r="I35" s="6"/>
    </row>
    <row r="36" spans="1:9" x14ac:dyDescent="0.25">
      <c r="A36" s="30"/>
      <c r="B36" s="6"/>
      <c r="C36" s="18"/>
      <c r="D36" s="23"/>
      <c r="E36" s="29"/>
      <c r="F36" s="29"/>
      <c r="G36" s="29"/>
      <c r="H36" s="28"/>
      <c r="I36" s="6"/>
    </row>
    <row r="37" spans="1:9" x14ac:dyDescent="0.25">
      <c r="A37" s="27" t="s">
        <v>12</v>
      </c>
      <c r="B37" s="6"/>
      <c r="C37" s="6"/>
      <c r="D37" s="23"/>
      <c r="E37" s="25"/>
      <c r="F37" s="25"/>
      <c r="G37" s="25"/>
      <c r="H37" s="24"/>
      <c r="I37" s="6"/>
    </row>
    <row r="38" spans="1:9" x14ac:dyDescent="0.25">
      <c r="A38" s="27"/>
      <c r="B38" s="6" t="s">
        <v>11</v>
      </c>
      <c r="C38" s="6"/>
      <c r="D38" s="23"/>
      <c r="E38" s="25"/>
      <c r="F38" s="25"/>
      <c r="G38" s="25"/>
      <c r="H38" s="24"/>
      <c r="I38" s="6"/>
    </row>
    <row r="39" spans="1:9" x14ac:dyDescent="0.25">
      <c r="A39" s="27"/>
      <c r="B39" s="6" t="s">
        <v>10</v>
      </c>
      <c r="C39" s="6"/>
      <c r="D39" s="23"/>
      <c r="E39" s="25"/>
      <c r="F39" s="25"/>
      <c r="G39" s="25"/>
      <c r="H39" s="24"/>
      <c r="I39" s="6"/>
    </row>
    <row r="40" spans="1:9" x14ac:dyDescent="0.25">
      <c r="A40" s="23"/>
      <c r="B40" s="6" t="s">
        <v>9</v>
      </c>
      <c r="C40" s="6"/>
      <c r="D40" s="31">
        <v>0</v>
      </c>
      <c r="E40" s="25">
        <f>SUM(E33*D40)</f>
        <v>0</v>
      </c>
      <c r="F40" s="25">
        <f>SUM(F33*D40)</f>
        <v>0</v>
      </c>
      <c r="G40" s="25">
        <f>SUM(G33*D40)</f>
        <v>0</v>
      </c>
      <c r="H40" s="24">
        <f>SUM(H33*E40)</f>
        <v>0</v>
      </c>
      <c r="I40" s="6"/>
    </row>
    <row r="41" spans="1:9" x14ac:dyDescent="0.25">
      <c r="A41" s="23"/>
      <c r="B41" s="6"/>
      <c r="C41" s="6"/>
      <c r="D41" s="31"/>
      <c r="E41" s="25"/>
      <c r="F41" s="25"/>
      <c r="G41" s="25"/>
      <c r="H41" s="24"/>
      <c r="I41" s="6"/>
    </row>
    <row r="42" spans="1:9" x14ac:dyDescent="0.25">
      <c r="A42" s="27" t="s">
        <v>8</v>
      </c>
      <c r="B42" s="6"/>
      <c r="C42" s="6"/>
      <c r="D42" s="31">
        <v>0</v>
      </c>
      <c r="E42" s="25">
        <f>SUM(E35*D42)</f>
        <v>0</v>
      </c>
      <c r="F42" s="25">
        <f>SUM(F35*D42)</f>
        <v>0</v>
      </c>
      <c r="G42" s="25">
        <f>SUM(G35*D42)</f>
        <v>0</v>
      </c>
      <c r="H42" s="24">
        <f>SUM(H35*E42)</f>
        <v>0</v>
      </c>
      <c r="I42" s="6"/>
    </row>
    <row r="43" spans="1:9" x14ac:dyDescent="0.25">
      <c r="A43" s="30"/>
      <c r="B43" s="6"/>
      <c r="C43" s="18"/>
      <c r="D43" s="23"/>
      <c r="E43" s="29"/>
      <c r="F43" s="29"/>
      <c r="G43" s="29"/>
      <c r="H43" s="28"/>
      <c r="I43" s="6"/>
    </row>
    <row r="44" spans="1:9" x14ac:dyDescent="0.25">
      <c r="A44" s="27" t="s">
        <v>7</v>
      </c>
      <c r="B44" s="6"/>
      <c r="C44" s="6"/>
      <c r="D44" s="23"/>
      <c r="E44" s="25"/>
      <c r="F44" s="25"/>
      <c r="G44" s="25"/>
      <c r="H44" s="24"/>
      <c r="I44" s="6"/>
    </row>
    <row r="45" spans="1:9" x14ac:dyDescent="0.25">
      <c r="A45" s="23"/>
      <c r="B45" s="6" t="s">
        <v>37</v>
      </c>
      <c r="C45" s="6"/>
      <c r="D45" s="26">
        <v>0</v>
      </c>
      <c r="E45" s="25">
        <f>SUM($D45*0.55)/8</f>
        <v>0</v>
      </c>
      <c r="F45" s="25">
        <f>SUM($D45*0.55)/8</f>
        <v>0</v>
      </c>
      <c r="G45" s="25">
        <f>SUM($D45*0.55)/8</f>
        <v>0</v>
      </c>
      <c r="H45" s="24">
        <f>SUM($D45*0.55)/8</f>
        <v>0</v>
      </c>
      <c r="I45" s="6"/>
    </row>
    <row r="46" spans="1:9" x14ac:dyDescent="0.25">
      <c r="A46" s="23"/>
      <c r="B46" s="6" t="s">
        <v>6</v>
      </c>
      <c r="C46" s="6"/>
      <c r="D46" s="25">
        <v>0</v>
      </c>
      <c r="E46" s="25">
        <f>SUM(D46/8)</f>
        <v>0</v>
      </c>
      <c r="F46" s="25">
        <f>SUM(D46/8)</f>
        <v>0</v>
      </c>
      <c r="G46" s="25">
        <f>SUM(D46/8)</f>
        <v>0</v>
      </c>
      <c r="H46" s="24">
        <f>SUM(E46/8)</f>
        <v>0</v>
      </c>
      <c r="I46" s="6"/>
    </row>
    <row r="47" spans="1:9" x14ac:dyDescent="0.25">
      <c r="A47" s="14"/>
      <c r="B47" s="13" t="s">
        <v>5</v>
      </c>
      <c r="C47" s="13"/>
      <c r="D47" s="8">
        <v>0</v>
      </c>
      <c r="E47" s="8">
        <f>SUM(D47/8)</f>
        <v>0</v>
      </c>
      <c r="F47" s="8">
        <f>SUM(D47/8)</f>
        <v>0</v>
      </c>
      <c r="G47" s="8">
        <f>SUM(D47/8)</f>
        <v>0</v>
      </c>
      <c r="H47" s="7">
        <f>SUM(E47/8)</f>
        <v>0</v>
      </c>
      <c r="I47" s="6"/>
    </row>
    <row r="48" spans="1:9" x14ac:dyDescent="0.25">
      <c r="A48" s="23"/>
      <c r="B48" s="22"/>
      <c r="C48" s="21"/>
      <c r="D48" s="20"/>
      <c r="E48" s="20"/>
      <c r="F48" s="20"/>
      <c r="G48" s="20"/>
      <c r="H48" s="19"/>
      <c r="I48" s="6"/>
    </row>
    <row r="49" spans="1:9" x14ac:dyDescent="0.25">
      <c r="A49" s="17"/>
      <c r="B49" s="6"/>
      <c r="C49" s="18" t="s">
        <v>4</v>
      </c>
      <c r="D49" s="17"/>
      <c r="E49" s="16">
        <f>SUM(E33:E47)</f>
        <v>72.757513209999999</v>
      </c>
      <c r="F49" s="16">
        <f>SUM(F33:F47)</f>
        <v>75.208997269999998</v>
      </c>
      <c r="G49" s="16">
        <f>SUM(G33:G47)</f>
        <v>86.117561120000005</v>
      </c>
      <c r="H49" s="15">
        <f>SUM(H33:H47)</f>
        <v>89.854194760000013</v>
      </c>
      <c r="I49" s="6"/>
    </row>
    <row r="50" spans="1:9" x14ac:dyDescent="0.25">
      <c r="A50" s="14"/>
      <c r="B50" s="13"/>
      <c r="C50" s="13"/>
      <c r="D50" s="9"/>
      <c r="E50" s="8"/>
      <c r="F50" s="8"/>
      <c r="G50" s="8"/>
      <c r="H50" s="7"/>
      <c r="I50" s="6"/>
    </row>
    <row r="51" spans="1:9" ht="15.6" x14ac:dyDescent="0.3">
      <c r="A51" s="11" t="s">
        <v>3</v>
      </c>
      <c r="B51" s="10"/>
      <c r="C51" s="10"/>
      <c r="D51" s="9">
        <v>0.1</v>
      </c>
      <c r="E51" s="8">
        <f>E49*D51</f>
        <v>7.2757513210000004</v>
      </c>
      <c r="F51" s="8">
        <f>F49*D51</f>
        <v>7.5208997269999998</v>
      </c>
      <c r="G51" s="8">
        <f>G49*D51</f>
        <v>8.6117561120000001</v>
      </c>
      <c r="H51" s="7">
        <f>H49*D51</f>
        <v>8.9854194760000023</v>
      </c>
      <c r="I51" s="6"/>
    </row>
    <row r="52" spans="1:9" ht="15.6" x14ac:dyDescent="0.3">
      <c r="A52" s="11"/>
      <c r="B52" s="10"/>
      <c r="C52" s="10"/>
      <c r="D52" s="9"/>
      <c r="E52" s="8"/>
      <c r="F52" s="8"/>
      <c r="G52" s="8"/>
      <c r="H52" s="7"/>
      <c r="I52" s="6"/>
    </row>
    <row r="53" spans="1:9" ht="15.6" x14ac:dyDescent="0.3">
      <c r="A53" s="11" t="s">
        <v>2</v>
      </c>
      <c r="B53" s="10"/>
      <c r="C53" s="10"/>
      <c r="D53" s="9"/>
      <c r="E53" s="12">
        <f>SUM(E49:E52)</f>
        <v>80.033264531</v>
      </c>
      <c r="F53" s="12">
        <f>SUM(F49:F52)</f>
        <v>82.729896996999997</v>
      </c>
      <c r="G53" s="12">
        <f>SUM(G49:G52)</f>
        <v>94.729317232</v>
      </c>
      <c r="H53" s="12">
        <f>SUM(H49:H52)</f>
        <v>98.839614236000017</v>
      </c>
      <c r="I53" s="6"/>
    </row>
    <row r="54" spans="1:9" ht="15.6" x14ac:dyDescent="0.3">
      <c r="A54" s="11"/>
      <c r="B54" s="10"/>
      <c r="C54" s="10"/>
      <c r="D54" s="9"/>
      <c r="E54" s="8"/>
      <c r="F54" s="8"/>
      <c r="G54" s="8"/>
      <c r="H54" s="7"/>
      <c r="I54" s="6"/>
    </row>
    <row r="55" spans="1:9" ht="15.6" x14ac:dyDescent="0.3">
      <c r="A55" s="11" t="s">
        <v>1</v>
      </c>
      <c r="B55" s="10"/>
      <c r="C55" s="10"/>
      <c r="D55" s="9">
        <v>0.1</v>
      </c>
      <c r="E55" s="8">
        <f>E53*D55</f>
        <v>8.0033264530999997</v>
      </c>
      <c r="F55" s="8">
        <f>F53*D55</f>
        <v>8.2729896997000001</v>
      </c>
      <c r="G55" s="8">
        <f>G53*D55</f>
        <v>9.4729317232000003</v>
      </c>
      <c r="H55" s="8">
        <f>H53*D55</f>
        <v>9.8839614236000024</v>
      </c>
      <c r="I55" s="6"/>
    </row>
    <row r="56" spans="1:9" ht="15.6" x14ac:dyDescent="0.3">
      <c r="A56" s="11"/>
      <c r="B56" s="10"/>
      <c r="C56" s="10"/>
      <c r="D56" s="9"/>
      <c r="E56" s="8"/>
      <c r="F56" s="8"/>
      <c r="G56" s="8"/>
      <c r="H56" s="7"/>
      <c r="I56" s="6"/>
    </row>
    <row r="57" spans="1:9" ht="15.6" x14ac:dyDescent="0.3">
      <c r="A57" s="4" t="s">
        <v>0</v>
      </c>
      <c r="B57" s="5"/>
      <c r="C57" s="5"/>
      <c r="D57" s="4"/>
      <c r="E57" s="3">
        <f>SUM(E53:E55)</f>
        <v>88.036590984100002</v>
      </c>
      <c r="F57" s="3">
        <f>SUM(F53:F55)</f>
        <v>91.002886696700003</v>
      </c>
      <c r="G57" s="3">
        <f>SUM(G53:G55)</f>
        <v>104.20224895520001</v>
      </c>
      <c r="H57" s="3">
        <f>SUM(H53:H55)</f>
        <v>108.72357565960002</v>
      </c>
    </row>
    <row r="58" spans="1:9" x14ac:dyDescent="0.25">
      <c r="E58" s="2"/>
      <c r="F58" s="2"/>
      <c r="G58" s="2"/>
      <c r="H58" s="2"/>
    </row>
  </sheetData>
  <hyperlinks>
    <hyperlink ref="B17" r:id="rId1" display="EHT - Employer Health Tax for payrolls over $400K" xr:uid="{3FFF2048-416B-4906-99A7-C33EE7085E40}"/>
    <hyperlink ref="B16" r:id="rId2" xr:uid="{F68969BD-3556-418A-9A42-4F3A97687EED}"/>
    <hyperlink ref="A21" r:id="rId3" xr:uid="{D2868DA5-D6E9-4ABB-AC72-BADFA422B4D5}"/>
    <hyperlink ref="B18" r:id="rId4" xr:uid="{9C146EEF-9DF7-4E3C-8DE1-7557C15AAC04}"/>
    <hyperlink ref="B15" r:id="rId5" display="EI - Employment Insurance = $1.63 x 1.4 = 2.28 %" xr:uid="{848C49F0-5304-4FF1-B6E1-13938533060E}"/>
  </hyperlinks>
  <pageMargins left="0.70866141732283472" right="0.70866141732283472" top="0.91374999999999995" bottom="0.74803149606299213" header="0.31496062992125984" footer="0.31496062992125984"/>
  <pageSetup scale="64" orientation="portrait" r:id="rId6"/>
  <headerFooter alignWithMargins="0">
    <oddHeader xml:space="preserve">&amp;C&amp;"-,Bold"&amp;14Draft OCA Template for Hourly Charge Out Rate
General Construction - Unionized Labourer 
and Carpenter Example </oddHeader>
  </headerFooter>
  <colBreaks count="1" manualBreakCount="1">
    <brk id="9" max="1048575" man="1"/>
  </colBreak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 Charge Out Rate Template</vt:lpstr>
      <vt:lpstr>'2025 Charge Out Rate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DeVries</dc:creator>
  <cp:lastModifiedBy>John DeVries</cp:lastModifiedBy>
  <cp:lastPrinted>2023-01-18T20:20:36Z</cp:lastPrinted>
  <dcterms:created xsi:type="dcterms:W3CDTF">2018-03-26T21:01:43Z</dcterms:created>
  <dcterms:modified xsi:type="dcterms:W3CDTF">2025-05-22T19:31:42Z</dcterms:modified>
</cp:coreProperties>
</file>